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25" windowWidth="7125" windowHeight="3969" tabRatio="271" activeTab="2"/>
  </bookViews>
  <sheets>
    <sheet name="Samples" sheetId="1" r:id="rId1"/>
    <sheet name="Sheet2" sheetId="2" r:id="rId2"/>
    <sheet name="tips" sheetId="3" r:id="rId3"/>
  </sheets>
  <definedNames>
    <definedName name="intercept">'Samples'!$C$31</definedName>
    <definedName name="rho">'Samples'!$C$25</definedName>
    <definedName name="slope">'Samples'!$C$30</definedName>
    <definedName name="Sx">'Samples'!$C$21</definedName>
    <definedName name="Sy">'Samples'!$C$22</definedName>
    <definedName name="xbar">'Samples'!$B$18</definedName>
    <definedName name="ybar">'Samples'!$C$18</definedName>
  </definedNames>
  <calcPr fullCalcOnLoad="1"/>
</workbook>
</file>

<file path=xl/sharedStrings.xml><?xml version="1.0" encoding="utf-8"?>
<sst xmlns="http://schemas.openxmlformats.org/spreadsheetml/2006/main" count="102" uniqueCount="70">
  <si>
    <t>Women</t>
  </si>
  <si>
    <t>Men</t>
  </si>
  <si>
    <t>Problem 2.20</t>
  </si>
  <si>
    <t>n=</t>
  </si>
  <si>
    <t>mean=</t>
  </si>
  <si>
    <t>"X"</t>
  </si>
  <si>
    <t>"Y"</t>
  </si>
  <si>
    <t>(Xi-Xbar)</t>
  </si>
  <si>
    <t>(Yi-Ybar)</t>
  </si>
  <si>
    <t>n-1</t>
  </si>
  <si>
    <t>(x…)(y-ybar)</t>
  </si>
  <si>
    <t>Sx*Sy</t>
  </si>
  <si>
    <t>r</t>
  </si>
  <si>
    <t>Regression Coefficents</t>
  </si>
  <si>
    <t>b (slope)</t>
  </si>
  <si>
    <t>b= r*(Sy/Sx)</t>
  </si>
  <si>
    <t>a= ybar - b*xbar</t>
  </si>
  <si>
    <t>a (ntrcpt)</t>
  </si>
  <si>
    <t>Predicted</t>
  </si>
  <si>
    <t>Y=a+bx</t>
  </si>
  <si>
    <t>residual</t>
  </si>
  <si>
    <t>Yi-Yhat(I)</t>
  </si>
  <si>
    <t>Predictor</t>
  </si>
  <si>
    <t>Response</t>
  </si>
  <si>
    <t>Note the mean is 0!</t>
  </si>
  <si>
    <t>mean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</si>
  <si>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</si>
  <si>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</si>
  <si>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</si>
  <si>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</si>
  <si>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</si>
  <si>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</si>
  <si>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</si>
  <si>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</si>
  <si>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</si>
  <si>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</si>
  <si>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</si>
  <si>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</si>
  <si>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</si>
  <si>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</si>
  <si>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</si>
  <si>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</si>
  <si>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</si>
  <si>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</si>
  <si>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</si>
  <si>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</si>
  <si>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</si>
  <si>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</si>
  <si>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</si>
  <si>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</si>
  <si>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</si>
  <si>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</si>
  <si>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94</t>
  </si>
  <si>
    <t>Residuals</t>
  </si>
  <si>
    <t>Standard Residuals</t>
  </si>
  <si>
    <t>PROBABILITY OUTPUT</t>
  </si>
  <si>
    <t>Percentile</t>
  </si>
  <si>
    <r>
      <t>Sx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/   Sx</t>
    </r>
  </si>
  <si>
    <r>
      <t>Sy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/   Sy</t>
    </r>
  </si>
  <si>
    <r>
      <t>r= (1/n-1)*(1/SxSy)*</t>
    </r>
    <r>
      <rPr>
        <b/>
        <sz val="11"/>
        <rFont val="Symbol"/>
        <family val="1"/>
      </rPr>
      <t>S</t>
    </r>
    <r>
      <rPr>
        <b/>
        <sz val="11"/>
        <rFont val="Arial"/>
        <family val="2"/>
      </rPr>
      <t>(Xi-Xbar)(Yi-Ybar)</t>
    </r>
  </si>
  <si>
    <r>
      <t>(Xi-Xbar)</t>
    </r>
    <r>
      <rPr>
        <vertAlign val="superscript"/>
        <sz val="10"/>
        <rFont val="Arial"/>
        <family val="2"/>
      </rPr>
      <t>2</t>
    </r>
  </si>
  <si>
    <r>
      <t>(Yi-Ybar)</t>
    </r>
    <r>
      <rPr>
        <vertAlign val="superscript"/>
        <sz val="10"/>
        <rFont val="Arial"/>
        <family val="2"/>
      </rPr>
      <t>2</t>
    </r>
  </si>
  <si>
    <t>Sy/Sx</t>
  </si>
  <si>
    <r>
      <t xml:space="preserve">r </t>
    </r>
    <r>
      <rPr>
        <vertAlign val="superscript"/>
        <sz val="10"/>
        <rFont val="Arial"/>
        <family val="2"/>
      </rPr>
      <t>2</t>
    </r>
  </si>
  <si>
    <t>Total Bill</t>
  </si>
  <si>
    <t>Tip</t>
  </si>
  <si>
    <t>X Variable 1</t>
  </si>
  <si>
    <t>Predicted Y</t>
  </si>
  <si>
    <t>stdev</t>
  </si>
  <si>
    <t>Actual Tip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</si>
</sst>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0"/>
  </numFmts>
  <fonts count="23">
    <font>
      <sz val="10"/>
      <name val="Arial"/>
      <family val="0"/>
    </font>
    <font>
      <b/>
      <sz val="10.5"/>
      <name val="MS Sans Serif"/>
      <family val="2"/>
    </font>
    <font>
      <b/>
      <sz val="10"/>
      <name val="Arial"/>
      <family val="2"/>
    </font>
    <font>
      <sz val="10.5"/>
      <name val="MS Sans Serif"/>
      <family val="0"/>
    </font>
    <font>
      <sz val="11.5"/>
      <name val="MS Sans Serif"/>
      <family val="0"/>
    </font>
    <font>
      <b/>
      <sz val="11.5"/>
      <name val="MS Sans Serif"/>
      <family val="0"/>
    </font>
    <font>
      <i/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11.7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165" fontId="2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89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575"/>
          <c:w val="0.86525"/>
          <c:h val="0.7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Samples!$C$60:$C$70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3192745"/>
        <c:axId val="47045286"/>
      </c:scatterChart>
      <c:valAx>
        <c:axId val="13192745"/>
        <c:scaling>
          <c:orientation val="minMax"/>
          <c:max val="110"/>
          <c:min val="70"/>
        </c:scaling>
        <c:axPos val="b"/>
        <c:delete val="0"/>
        <c:numFmt formatCode="General" sourceLinked="1"/>
        <c:majorTickMark val="in"/>
        <c:minorTickMark val="none"/>
        <c:tickLblPos val="nextTo"/>
        <c:crossAx val="47045286"/>
        <c:crosses val="autoZero"/>
        <c:crossBetween val="midCat"/>
        <c:dispUnits/>
      </c:valAx>
      <c:valAx>
        <c:axId val="47045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92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89 Line Fit 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7825"/>
          <c:w val="0.879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Samples!$C$5:$C$15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Samples!$B$5:$B$15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Samples!$B$60:$B$70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136015"/>
        <c:axId val="37964660"/>
      </c:scatterChart>
      <c:valAx>
        <c:axId val="22136015"/>
        <c:scaling>
          <c:orientation val="minMax"/>
          <c:max val="120"/>
          <c:min val="70"/>
        </c:scaling>
        <c:axPos val="b"/>
        <c:delete val="0"/>
        <c:numFmt formatCode="General" sourceLinked="1"/>
        <c:majorTickMark val="in"/>
        <c:minorTickMark val="none"/>
        <c:tickLblPos val="nextTo"/>
        <c:crossAx val="37964660"/>
        <c:crosses val="autoZero"/>
        <c:crossBetween val="midCat"/>
        <c:dispUnits/>
      </c:valAx>
      <c:valAx>
        <c:axId val="37964660"/>
        <c:scaling>
          <c:orientation val="minMax"/>
          <c:max val="1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36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Samples!$F$60:$F$70</c:f>
              <c:numCache>
                <c:ptCount val="11"/>
                <c:pt idx="0">
                  <c:v>4.545454545454546</c:v>
                </c:pt>
                <c:pt idx="1">
                  <c:v>13.636363636363637</c:v>
                </c:pt>
                <c:pt idx="2">
                  <c:v>22.72727272727273</c:v>
                </c:pt>
                <c:pt idx="3">
                  <c:v>31.81818181818182</c:v>
                </c:pt>
                <c:pt idx="4">
                  <c:v>40.909090909090914</c:v>
                </c:pt>
                <c:pt idx="5">
                  <c:v>50</c:v>
                </c:pt>
                <c:pt idx="6">
                  <c:v>59.09090909090909</c:v>
                </c:pt>
                <c:pt idx="7">
                  <c:v>68.18181818181819</c:v>
                </c:pt>
                <c:pt idx="8">
                  <c:v>77.27272727272728</c:v>
                </c:pt>
                <c:pt idx="9">
                  <c:v>86.36363636363637</c:v>
                </c:pt>
                <c:pt idx="10">
                  <c:v>95.45454545454547</c:v>
                </c:pt>
              </c:numCache>
            </c:numRef>
          </c:xVal>
          <c:yVal>
            <c:numRef>
              <c:f>Samples!$G$60:$G$70</c:f>
              <c:numCache>
                <c:ptCount val="11"/>
                <c:pt idx="0">
                  <c:v>76</c:v>
                </c:pt>
                <c:pt idx="1">
                  <c:v>80</c:v>
                </c:pt>
                <c:pt idx="2">
                  <c:v>81</c:v>
                </c:pt>
                <c:pt idx="3">
                  <c:v>85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91</c:v>
                </c:pt>
                <c:pt idx="10">
                  <c:v>107</c:v>
                </c:pt>
              </c:numCache>
            </c:numRef>
          </c:yVal>
          <c:smooth val="0"/>
        </c:ser>
        <c:axId val="27233317"/>
        <c:axId val="51568690"/>
      </c:scatterChart>
      <c:valAx>
        <c:axId val="2723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68690"/>
        <c:crosses val="autoZero"/>
        <c:crossBetween val="midCat"/>
        <c:dispUnits/>
      </c:valAx>
      <c:valAx>
        <c:axId val="5156869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33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Problem 2.20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55"/>
          <c:w val="0.7955"/>
          <c:h val="0.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Sheet2!$A$5:$A$10</c:f>
              <c:numCache/>
            </c:numRef>
          </c:xVal>
          <c:yVal>
            <c:numRef>
              <c:f>Sheet2!$B$5:$B$10</c:f>
              <c:numCache/>
            </c:numRef>
          </c:yVal>
          <c:smooth val="0"/>
        </c:ser>
        <c:axId val="19097003"/>
        <c:axId val="16942176"/>
      </c:scatterChart>
      <c:valAx>
        <c:axId val="1909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2176"/>
        <c:crosses val="autoZero"/>
        <c:crossBetween val="midCat"/>
        <c:dispUnits/>
      </c:valAx>
      <c:valAx>
        <c:axId val="16942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7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tips!$B$3:$B$12</c:f>
              <c:numCache/>
            </c:numRef>
          </c:xVal>
          <c:yVal>
            <c:numRef>
              <c:f>tips!$F$41:$F$50</c:f>
              <c:numCache/>
            </c:numRef>
          </c:yVal>
          <c:smooth val="0"/>
        </c:ser>
        <c:axId val="21561057"/>
        <c:axId val="21290878"/>
      </c:scatterChart>
      <c:valAx>
        <c:axId val="215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90878"/>
        <c:crosses val="autoZero"/>
        <c:crossBetween val="midCat"/>
        <c:dispUnits/>
      </c:valAx>
      <c:valAx>
        <c:axId val="212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61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 Regression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tips!$B$3:$B$12</c:f>
              <c:numCache/>
            </c:numRef>
          </c:xVal>
          <c:yVal>
            <c:numRef>
              <c:f>tips!$C$3:$C$12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tips!$B$3:$B$12</c:f>
              <c:numCache/>
            </c:numRef>
          </c:xVal>
          <c:yVal>
            <c:numRef>
              <c:f>tips!$D$41:$D$50</c:f>
              <c:numCache/>
            </c:numRef>
          </c:yVal>
          <c:smooth val="0"/>
        </c:ser>
        <c:axId val="13455687"/>
        <c:axId val="54670604"/>
      </c:scatterChart>
      <c:valAx>
        <c:axId val="13455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Total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70604"/>
        <c:crosses val="autoZero"/>
        <c:crossBetween val="midCat"/>
        <c:dispUnits/>
      </c:valAx>
      <c:valAx>
        <c:axId val="54670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55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32</xdr:row>
      <xdr:rowOff>133350</xdr:rowOff>
    </xdr:from>
    <xdr:to>
      <xdr:col>13</xdr:col>
      <xdr:colOff>428625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5162550" y="5248275"/>
        <a:ext cx="26289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32</xdr:row>
      <xdr:rowOff>104775</xdr:rowOff>
    </xdr:from>
    <xdr:to>
      <xdr:col>8</xdr:col>
      <xdr:colOff>438150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1790700" y="5219700"/>
        <a:ext cx="32575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58</xdr:row>
      <xdr:rowOff>0</xdr:rowOff>
    </xdr:from>
    <xdr:to>
      <xdr:col>12</xdr:col>
      <xdr:colOff>457200</xdr:colOff>
      <xdr:row>74</xdr:row>
      <xdr:rowOff>19050</xdr:rowOff>
    </xdr:to>
    <xdr:graphicFrame>
      <xdr:nvGraphicFramePr>
        <xdr:cNvPr id="3" name="Chart 3"/>
        <xdr:cNvGraphicFramePr/>
      </xdr:nvGraphicFramePr>
      <xdr:xfrm>
        <a:off x="4010025" y="9172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19050</xdr:rowOff>
    </xdr:from>
    <xdr:to>
      <xdr:col>8</xdr:col>
      <xdr:colOff>171450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1876425" y="495300"/>
        <a:ext cx="33623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20</xdr:row>
      <xdr:rowOff>57150</xdr:rowOff>
    </xdr:from>
    <xdr:to>
      <xdr:col>14</xdr:col>
      <xdr:colOff>95250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019675" y="3133725"/>
        <a:ext cx="36576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142875</xdr:rowOff>
    </xdr:from>
    <xdr:to>
      <xdr:col>10</xdr:col>
      <xdr:colOff>590550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2476500" y="304800"/>
        <a:ext cx="42576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pane ySplit="3" topLeftCell="BM4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5.7109375" style="0" customWidth="1"/>
    <col min="2" max="2" width="9.140625" style="4" customWidth="1"/>
    <col min="3" max="3" width="9.421875" style="4" customWidth="1"/>
    <col min="4" max="4" width="4.00390625" style="0" customWidth="1"/>
    <col min="5" max="6" width="8.7109375" style="4" customWidth="1"/>
    <col min="7" max="7" width="2.140625" style="4" customWidth="1"/>
    <col min="8" max="8" width="11.28125" style="4" customWidth="1"/>
    <col min="9" max="9" width="10.28125" style="2" customWidth="1"/>
    <col min="10" max="10" width="10.00390625" style="2" customWidth="1"/>
    <col min="11" max="11" width="2.7109375" style="0" customWidth="1"/>
    <col min="12" max="13" width="9.140625" style="4" customWidth="1"/>
  </cols>
  <sheetData>
    <row r="1" ht="12">
      <c r="B1" s="11"/>
    </row>
    <row r="2" spans="2:13" ht="12">
      <c r="B2" s="11" t="s">
        <v>22</v>
      </c>
      <c r="C2" s="4" t="s">
        <v>23</v>
      </c>
      <c r="L2" s="4" t="s">
        <v>18</v>
      </c>
      <c r="M2" s="4" t="s">
        <v>20</v>
      </c>
    </row>
    <row r="3" spans="2:13" ht="15">
      <c r="B3" s="19" t="s">
        <v>5</v>
      </c>
      <c r="C3" s="19" t="s">
        <v>6</v>
      </c>
      <c r="E3" s="5" t="s">
        <v>7</v>
      </c>
      <c r="F3" s="5" t="s">
        <v>8</v>
      </c>
      <c r="G3" s="6"/>
      <c r="H3" s="5" t="s">
        <v>10</v>
      </c>
      <c r="I3" s="3" t="s">
        <v>60</v>
      </c>
      <c r="J3" s="3" t="s">
        <v>61</v>
      </c>
      <c r="L3" s="5" t="s">
        <v>19</v>
      </c>
      <c r="M3" s="5" t="s">
        <v>21</v>
      </c>
    </row>
    <row r="4" spans="2:13" ht="12">
      <c r="B4" s="8">
        <v>89</v>
      </c>
      <c r="C4" s="8">
        <v>94</v>
      </c>
      <c r="E4" s="4">
        <f>(B4-$B$18)</f>
        <v>-0.6666666666666714</v>
      </c>
      <c r="F4" s="4">
        <f>(C4-$C$18)</f>
        <v>6</v>
      </c>
      <c r="H4" s="4">
        <f>E4*F4</f>
        <v>-4.000000000000028</v>
      </c>
      <c r="I4" s="2">
        <f>E4^2</f>
        <v>0.44444444444445075</v>
      </c>
      <c r="J4" s="2">
        <f>F4^2</f>
        <v>36</v>
      </c>
      <c r="L4" s="4">
        <f>B4*slope+intercept</f>
        <v>87.54150197628458</v>
      </c>
      <c r="M4" s="4">
        <f>C4-L4</f>
        <v>6.458498023715421</v>
      </c>
    </row>
    <row r="5" spans="2:13" ht="12">
      <c r="B5" s="8">
        <v>90</v>
      </c>
      <c r="C5" s="8">
        <v>85</v>
      </c>
      <c r="E5" s="4">
        <f aca="true" t="shared" si="0" ref="E5:E15">(B5-$B$18)</f>
        <v>0.3333333333333286</v>
      </c>
      <c r="F5" s="4">
        <f aca="true" t="shared" si="1" ref="F5:F15">(C5-$C$18)</f>
        <v>-3</v>
      </c>
      <c r="H5" s="4">
        <f aca="true" t="shared" si="2" ref="H5:H15">E5*F5</f>
        <v>-0.9999999999999858</v>
      </c>
      <c r="I5" s="2">
        <f aca="true" t="shared" si="3" ref="I5:I15">E5^2</f>
        <v>0.11111111111110795</v>
      </c>
      <c r="J5" s="2">
        <f aca="true" t="shared" si="4" ref="J5:J15">F5^2</f>
        <v>9</v>
      </c>
      <c r="L5" s="4">
        <f aca="true" t="shared" si="5" ref="L5:L15">B5*slope+intercept</f>
        <v>88.2292490118577</v>
      </c>
      <c r="M5" s="4">
        <f aca="true" t="shared" si="6" ref="M5:M15">C5-L5</f>
        <v>-3.2292490118577035</v>
      </c>
    </row>
    <row r="6" spans="2:13" ht="12">
      <c r="B6" s="8">
        <v>87</v>
      </c>
      <c r="C6" s="8">
        <v>89</v>
      </c>
      <c r="E6" s="4">
        <f t="shared" si="0"/>
        <v>-2.6666666666666714</v>
      </c>
      <c r="F6" s="4">
        <f t="shared" si="1"/>
        <v>1</v>
      </c>
      <c r="H6" s="4">
        <f t="shared" si="2"/>
        <v>-2.6666666666666714</v>
      </c>
      <c r="I6" s="2">
        <f t="shared" si="3"/>
        <v>7.1111111111111365</v>
      </c>
      <c r="J6" s="2">
        <f t="shared" si="4"/>
        <v>1</v>
      </c>
      <c r="L6" s="4">
        <f t="shared" si="5"/>
        <v>86.16600790513834</v>
      </c>
      <c r="M6" s="4">
        <f t="shared" si="6"/>
        <v>2.8339920948616566</v>
      </c>
    </row>
    <row r="7" spans="2:13" ht="12">
      <c r="B7" s="8">
        <v>95</v>
      </c>
      <c r="C7" s="8">
        <v>89</v>
      </c>
      <c r="E7" s="4">
        <f t="shared" si="0"/>
        <v>5.333333333333329</v>
      </c>
      <c r="F7" s="4">
        <f t="shared" si="1"/>
        <v>1</v>
      </c>
      <c r="H7" s="4">
        <f t="shared" si="2"/>
        <v>5.333333333333329</v>
      </c>
      <c r="I7" s="2">
        <f t="shared" si="3"/>
        <v>28.444444444444393</v>
      </c>
      <c r="J7" s="2">
        <f t="shared" si="4"/>
        <v>1</v>
      </c>
      <c r="L7" s="4">
        <f t="shared" si="5"/>
        <v>91.66798418972331</v>
      </c>
      <c r="M7" s="4">
        <f t="shared" si="6"/>
        <v>-2.667984189723313</v>
      </c>
    </row>
    <row r="8" spans="2:13" ht="12">
      <c r="B8" s="8">
        <v>86</v>
      </c>
      <c r="C8" s="8">
        <v>81</v>
      </c>
      <c r="E8" s="4">
        <f t="shared" si="0"/>
        <v>-3.6666666666666714</v>
      </c>
      <c r="F8" s="4">
        <f t="shared" si="1"/>
        <v>-7</v>
      </c>
      <c r="H8" s="4">
        <f t="shared" si="2"/>
        <v>25.6666666666667</v>
      </c>
      <c r="I8" s="2">
        <f t="shared" si="3"/>
        <v>13.444444444444478</v>
      </c>
      <c r="J8" s="2">
        <f t="shared" si="4"/>
        <v>49</v>
      </c>
      <c r="L8" s="4">
        <f t="shared" si="5"/>
        <v>85.47826086956522</v>
      </c>
      <c r="M8" s="4">
        <f t="shared" si="6"/>
        <v>-4.478260869565219</v>
      </c>
    </row>
    <row r="9" spans="2:13" ht="12">
      <c r="B9" s="8">
        <v>81</v>
      </c>
      <c r="C9" s="8">
        <v>76</v>
      </c>
      <c r="E9" s="4">
        <f t="shared" si="0"/>
        <v>-8.666666666666671</v>
      </c>
      <c r="F9" s="4">
        <f t="shared" si="1"/>
        <v>-12</v>
      </c>
      <c r="H9" s="4">
        <f t="shared" si="2"/>
        <v>104.00000000000006</v>
      </c>
      <c r="I9" s="2">
        <f t="shared" si="3"/>
        <v>75.1111111111112</v>
      </c>
      <c r="J9" s="2">
        <f t="shared" si="4"/>
        <v>144</v>
      </c>
      <c r="L9" s="4">
        <f t="shared" si="5"/>
        <v>82.0395256916996</v>
      </c>
      <c r="M9" s="4">
        <f t="shared" si="6"/>
        <v>-6.039525691699595</v>
      </c>
    </row>
    <row r="10" spans="2:13" ht="12">
      <c r="B10" s="8">
        <v>102</v>
      </c>
      <c r="C10" s="8">
        <v>107</v>
      </c>
      <c r="E10" s="4">
        <f t="shared" si="0"/>
        <v>12.333333333333329</v>
      </c>
      <c r="F10" s="4">
        <f t="shared" si="1"/>
        <v>19</v>
      </c>
      <c r="H10" s="4">
        <f t="shared" si="2"/>
        <v>234.33333333333326</v>
      </c>
      <c r="I10" s="2">
        <f t="shared" si="3"/>
        <v>152.111111111111</v>
      </c>
      <c r="J10" s="2">
        <f t="shared" si="4"/>
        <v>361</v>
      </c>
      <c r="L10" s="4">
        <f t="shared" si="5"/>
        <v>96.48221343873516</v>
      </c>
      <c r="M10" s="4">
        <f t="shared" si="6"/>
        <v>10.517786561264842</v>
      </c>
    </row>
    <row r="11" spans="2:13" ht="12">
      <c r="B11" s="8">
        <v>105</v>
      </c>
      <c r="C11" s="8">
        <v>89</v>
      </c>
      <c r="E11" s="4">
        <f t="shared" si="0"/>
        <v>15.333333333333329</v>
      </c>
      <c r="F11" s="4">
        <f t="shared" si="1"/>
        <v>1</v>
      </c>
      <c r="H11" s="4">
        <f t="shared" si="2"/>
        <v>15.333333333333329</v>
      </c>
      <c r="I11" s="2">
        <f t="shared" si="3"/>
        <v>235.11111111111097</v>
      </c>
      <c r="J11" s="2">
        <f t="shared" si="4"/>
        <v>1</v>
      </c>
      <c r="L11" s="4">
        <f t="shared" si="5"/>
        <v>98.54545454545453</v>
      </c>
      <c r="M11" s="4">
        <f t="shared" si="6"/>
        <v>-9.545454545454533</v>
      </c>
    </row>
    <row r="12" spans="2:13" ht="12">
      <c r="B12" s="8">
        <v>83</v>
      </c>
      <c r="C12" s="8">
        <v>87</v>
      </c>
      <c r="E12" s="4">
        <f t="shared" si="0"/>
        <v>-6.666666666666671</v>
      </c>
      <c r="F12" s="4">
        <f t="shared" si="1"/>
        <v>-1</v>
      </c>
      <c r="H12" s="4">
        <f t="shared" si="2"/>
        <v>6.666666666666671</v>
      </c>
      <c r="I12" s="2">
        <f t="shared" si="3"/>
        <v>44.44444444444451</v>
      </c>
      <c r="J12" s="2">
        <f t="shared" si="4"/>
        <v>1</v>
      </c>
      <c r="L12" s="4">
        <f t="shared" si="5"/>
        <v>83.41501976284584</v>
      </c>
      <c r="M12" s="4">
        <f t="shared" si="6"/>
        <v>3.5849802371541557</v>
      </c>
    </row>
    <row r="13" spans="2:13" ht="12">
      <c r="B13" s="8">
        <v>88</v>
      </c>
      <c r="C13" s="8">
        <v>91</v>
      </c>
      <c r="E13" s="4">
        <f t="shared" si="0"/>
        <v>-1.6666666666666714</v>
      </c>
      <c r="F13" s="4">
        <f t="shared" si="1"/>
        <v>3</v>
      </c>
      <c r="H13" s="4">
        <f t="shared" si="2"/>
        <v>-5.000000000000014</v>
      </c>
      <c r="I13" s="2">
        <f t="shared" si="3"/>
        <v>2.7777777777777937</v>
      </c>
      <c r="J13" s="2">
        <f t="shared" si="4"/>
        <v>9</v>
      </c>
      <c r="L13" s="4">
        <f t="shared" si="5"/>
        <v>86.85375494071147</v>
      </c>
      <c r="M13" s="4">
        <f t="shared" si="6"/>
        <v>4.146245059288532</v>
      </c>
    </row>
    <row r="14" spans="2:13" ht="12">
      <c r="B14" s="8">
        <v>91</v>
      </c>
      <c r="C14" s="8">
        <v>88</v>
      </c>
      <c r="E14" s="4">
        <f t="shared" si="0"/>
        <v>1.3333333333333286</v>
      </c>
      <c r="F14" s="4">
        <f t="shared" si="1"/>
        <v>0</v>
      </c>
      <c r="H14" s="4">
        <f t="shared" si="2"/>
        <v>0</v>
      </c>
      <c r="I14" s="2">
        <f t="shared" si="3"/>
        <v>1.7777777777777652</v>
      </c>
      <c r="J14" s="2">
        <f t="shared" si="4"/>
        <v>0</v>
      </c>
      <c r="L14" s="4">
        <f t="shared" si="5"/>
        <v>88.91699604743083</v>
      </c>
      <c r="M14" s="4">
        <f t="shared" si="6"/>
        <v>-0.9169960474308283</v>
      </c>
    </row>
    <row r="15" spans="2:13" ht="12">
      <c r="B15" s="9">
        <v>79</v>
      </c>
      <c r="C15" s="9">
        <v>80</v>
      </c>
      <c r="E15" s="5">
        <f t="shared" si="0"/>
        <v>-10.666666666666671</v>
      </c>
      <c r="F15" s="5">
        <f t="shared" si="1"/>
        <v>-8</v>
      </c>
      <c r="G15" s="6"/>
      <c r="H15" s="5">
        <f t="shared" si="2"/>
        <v>85.33333333333337</v>
      </c>
      <c r="I15" s="3">
        <f t="shared" si="3"/>
        <v>113.77777777777789</v>
      </c>
      <c r="J15" s="3">
        <f t="shared" si="4"/>
        <v>64</v>
      </c>
      <c r="L15" s="5">
        <f t="shared" si="5"/>
        <v>80.66403162055336</v>
      </c>
      <c r="M15" s="5">
        <f t="shared" si="6"/>
        <v>-0.6640316205533594</v>
      </c>
    </row>
    <row r="16" spans="2:14" ht="12">
      <c r="B16" s="6"/>
      <c r="C16" s="6"/>
      <c r="E16" s="6"/>
      <c r="F16" s="6"/>
      <c r="G16" s="6"/>
      <c r="H16" s="6">
        <f>SUM(H4:H15)</f>
        <v>464</v>
      </c>
      <c r="I16" s="6">
        <f>SUM(I4:I15)</f>
        <v>674.6666666666667</v>
      </c>
      <c r="J16" s="6">
        <f>SUM(J4:J15)</f>
        <v>676</v>
      </c>
      <c r="M16" s="4">
        <f>AVERAGE(M4:M15)</f>
        <v>4.736951571734001E-15</v>
      </c>
      <c r="N16" t="s">
        <v>25</v>
      </c>
    </row>
    <row r="17" spans="1:13" ht="12">
      <c r="A17" s="14" t="s">
        <v>3</v>
      </c>
      <c r="B17" s="12">
        <f>COUNT(B4:B15)</f>
        <v>12</v>
      </c>
      <c r="C17" s="12">
        <f>COUNT(C4:C15)</f>
        <v>12</v>
      </c>
      <c r="H17" s="7"/>
      <c r="M17" s="4" t="s">
        <v>24</v>
      </c>
    </row>
    <row r="18" spans="1:8" ht="12">
      <c r="A18" s="14" t="s">
        <v>4</v>
      </c>
      <c r="B18" s="13">
        <f>AVERAGE(B4:B15)</f>
        <v>89.66666666666667</v>
      </c>
      <c r="C18" s="13">
        <f>AVERAGE(C4:C15)</f>
        <v>88</v>
      </c>
      <c r="H18" s="7"/>
    </row>
    <row r="19" spans="1:2" ht="12">
      <c r="A19" s="14" t="s">
        <v>9</v>
      </c>
      <c r="B19" s="12">
        <f>B17-1</f>
        <v>11</v>
      </c>
    </row>
    <row r="21" spans="1:3" ht="15">
      <c r="A21" s="14" t="s">
        <v>57</v>
      </c>
      <c r="B21" s="4">
        <f>$I$16/$B$19</f>
        <v>61.33333333333334</v>
      </c>
      <c r="C21" s="4">
        <f>SQRT(B21)</f>
        <v>7.831560082980488</v>
      </c>
    </row>
    <row r="22" spans="1:3" ht="15">
      <c r="A22" s="14" t="s">
        <v>58</v>
      </c>
      <c r="B22" s="4">
        <f>$J$16/$B$19</f>
        <v>61.45454545454545</v>
      </c>
      <c r="C22" s="4">
        <f>SQRT(B22)</f>
        <v>7.839294959021854</v>
      </c>
    </row>
    <row r="23" ht="12">
      <c r="A23" s="14"/>
    </row>
    <row r="24" spans="1:3" ht="12">
      <c r="A24" s="14"/>
      <c r="B24" s="14" t="s">
        <v>11</v>
      </c>
      <c r="C24" s="4">
        <f>C21*C22</f>
        <v>61.39390947978571</v>
      </c>
    </row>
    <row r="25" spans="1:9" ht="14.25">
      <c r="A25" s="14"/>
      <c r="B25" s="14" t="s">
        <v>12</v>
      </c>
      <c r="C25" s="4">
        <f>+(1/$B$19)*(1/$C$24)*H16</f>
        <v>0.6870684492849699</v>
      </c>
      <c r="E25" s="20" t="s">
        <v>59</v>
      </c>
      <c r="I25" s="4"/>
    </row>
    <row r="26" spans="1:9" ht="15">
      <c r="A26" s="14"/>
      <c r="B26" s="14" t="s">
        <v>63</v>
      </c>
      <c r="C26" s="4">
        <f>+C25^2</f>
        <v>0.47206305400285326</v>
      </c>
      <c r="I26" s="4"/>
    </row>
    <row r="28" ht="12.75">
      <c r="A28" s="10" t="s">
        <v>13</v>
      </c>
    </row>
    <row r="29" spans="2:3" ht="12">
      <c r="B29" s="7" t="s">
        <v>62</v>
      </c>
      <c r="C29" s="4">
        <f>Sy/Sx</f>
        <v>1.0009876545617233</v>
      </c>
    </row>
    <row r="30" spans="1:5" ht="12.75">
      <c r="A30" s="21" t="s">
        <v>14</v>
      </c>
      <c r="C30" s="4">
        <f>rho*Sy/Sx</f>
        <v>0.6877470355731223</v>
      </c>
      <c r="E30" s="4" t="s">
        <v>15</v>
      </c>
    </row>
    <row r="31" spans="1:5" ht="12.75">
      <c r="A31" s="21" t="s">
        <v>17</v>
      </c>
      <c r="C31" s="4">
        <f>ybar-slope*xbar</f>
        <v>26.332015810276694</v>
      </c>
      <c r="E31" s="4" t="s">
        <v>16</v>
      </c>
    </row>
    <row r="36" spans="1:9" ht="12">
      <c r="A36" t="s">
        <v>26</v>
      </c>
      <c r="B36"/>
      <c r="C36"/>
      <c r="E36"/>
      <c r="F36"/>
      <c r="G36"/>
      <c r="H36"/>
      <c r="I36"/>
    </row>
    <row r="37" spans="2:9" ht="12.75" thickBot="1">
      <c r="B37"/>
      <c r="C37"/>
      <c r="E37"/>
      <c r="F37"/>
      <c r="G37"/>
      <c r="H37"/>
      <c r="I37"/>
    </row>
    <row r="38" spans="1:9" ht="12">
      <c r="A38" s="18" t="s">
        <v>27</v>
      </c>
      <c r="B38" s="18"/>
      <c r="C38"/>
      <c r="E38"/>
      <c r="F38"/>
      <c r="G38"/>
      <c r="H38"/>
      <c r="I38"/>
    </row>
    <row r="39" spans="1:9" ht="12">
      <c r="A39" s="15" t="s">
        <v>28</v>
      </c>
      <c r="B39" s="15">
        <v>0.7148549438949885</v>
      </c>
      <c r="C39"/>
      <c r="E39"/>
      <c r="F39"/>
      <c r="G39"/>
      <c r="H39"/>
      <c r="I39"/>
    </row>
    <row r="40" spans="1:9" ht="12">
      <c r="A40" s="15" t="s">
        <v>29</v>
      </c>
      <c r="B40" s="15">
        <v>0.5110175908111072</v>
      </c>
      <c r="C40"/>
      <c r="E40"/>
      <c r="F40"/>
      <c r="G40"/>
      <c r="H40"/>
      <c r="I40"/>
    </row>
    <row r="41" spans="1:9" ht="12">
      <c r="A41" s="15" t="s">
        <v>30</v>
      </c>
      <c r="B41" s="15">
        <v>0.4566862120123414</v>
      </c>
      <c r="C41"/>
      <c r="E41"/>
      <c r="F41"/>
      <c r="G41"/>
      <c r="H41"/>
      <c r="I41"/>
    </row>
    <row r="42" spans="1:9" ht="12">
      <c r="A42" s="15" t="s">
        <v>31</v>
      </c>
      <c r="B42" s="15">
        <v>5.881689438082442</v>
      </c>
      <c r="C42"/>
      <c r="E42"/>
      <c r="F42"/>
      <c r="G42"/>
      <c r="H42"/>
      <c r="I42"/>
    </row>
    <row r="43" spans="1:9" ht="12.75" thickBot="1">
      <c r="A43" s="16" t="s">
        <v>32</v>
      </c>
      <c r="B43" s="16">
        <v>11</v>
      </c>
      <c r="C43"/>
      <c r="E43"/>
      <c r="F43"/>
      <c r="G43"/>
      <c r="H43"/>
      <c r="I43"/>
    </row>
    <row r="44" spans="2:9" ht="12">
      <c r="B44"/>
      <c r="C44"/>
      <c r="E44"/>
      <c r="F44"/>
      <c r="G44"/>
      <c r="H44"/>
      <c r="I44"/>
    </row>
    <row r="45" spans="1:9" ht="12.75" thickBot="1">
      <c r="A45" t="s">
        <v>33</v>
      </c>
      <c r="B45"/>
      <c r="C45"/>
      <c r="E45"/>
      <c r="F45"/>
      <c r="G45"/>
      <c r="H45"/>
      <c r="I45"/>
    </row>
    <row r="46" spans="1:9" ht="12">
      <c r="A46" s="17"/>
      <c r="B46" s="17" t="s">
        <v>38</v>
      </c>
      <c r="C46" s="17" t="s">
        <v>39</v>
      </c>
      <c r="D46" s="17" t="s">
        <v>40</v>
      </c>
      <c r="E46" s="17" t="s">
        <v>41</v>
      </c>
      <c r="F46" s="17" t="s">
        <v>42</v>
      </c>
      <c r="G46"/>
      <c r="H46"/>
      <c r="I46"/>
    </row>
    <row r="47" spans="1:9" ht="12">
      <c r="A47" s="15" t="s">
        <v>34</v>
      </c>
      <c r="B47" s="15">
        <v>1</v>
      </c>
      <c r="C47" s="15">
        <v>325.37883691281775</v>
      </c>
      <c r="D47" s="15">
        <v>325.37883691281775</v>
      </c>
      <c r="E47" s="15">
        <v>9.40557007956358</v>
      </c>
      <c r="F47" s="15">
        <v>0.013422152759743277</v>
      </c>
      <c r="G47"/>
      <c r="H47"/>
      <c r="I47"/>
    </row>
    <row r="48" spans="1:9" ht="12">
      <c r="A48" s="15" t="s">
        <v>35</v>
      </c>
      <c r="B48" s="15">
        <v>9</v>
      </c>
      <c r="C48" s="15">
        <v>311.348435814455</v>
      </c>
      <c r="D48" s="15">
        <v>34.59427064605055</v>
      </c>
      <c r="E48" s="15"/>
      <c r="F48" s="15"/>
      <c r="G48"/>
      <c r="H48"/>
      <c r="I48"/>
    </row>
    <row r="49" spans="1:9" ht="12.75" thickBot="1">
      <c r="A49" s="16" t="s">
        <v>36</v>
      </c>
      <c r="B49" s="16">
        <v>10</v>
      </c>
      <c r="C49" s="16">
        <v>636.7272727272727</v>
      </c>
      <c r="D49" s="16"/>
      <c r="E49" s="16"/>
      <c r="F49" s="16"/>
      <c r="G49"/>
      <c r="H49"/>
      <c r="I49"/>
    </row>
    <row r="50" spans="2:9" ht="12.75" thickBot="1">
      <c r="B50"/>
      <c r="C50"/>
      <c r="E50"/>
      <c r="F50"/>
      <c r="G50"/>
      <c r="H50"/>
      <c r="I50"/>
    </row>
    <row r="51" spans="1:9" ht="12">
      <c r="A51" s="17"/>
      <c r="B51" s="17" t="s">
        <v>43</v>
      </c>
      <c r="C51" s="17" t="s">
        <v>31</v>
      </c>
      <c r="D51" s="17" t="s">
        <v>44</v>
      </c>
      <c r="E51" s="17" t="s">
        <v>45</v>
      </c>
      <c r="F51" s="17" t="s">
        <v>46</v>
      </c>
      <c r="G51" s="17" t="s">
        <v>47</v>
      </c>
      <c r="H51" s="17" t="s">
        <v>48</v>
      </c>
      <c r="I51" s="17" t="s">
        <v>49</v>
      </c>
    </row>
    <row r="52" spans="1:9" ht="12">
      <c r="A52" s="15" t="s">
        <v>37</v>
      </c>
      <c r="B52" s="15">
        <v>25.119741100324163</v>
      </c>
      <c r="C52" s="15">
        <v>20.402568413878715</v>
      </c>
      <c r="D52" s="15">
        <v>1.231204845917175</v>
      </c>
      <c r="E52" s="15">
        <v>0.24944868648790075</v>
      </c>
      <c r="F52" s="15">
        <v>-21.034110352283278</v>
      </c>
      <c r="G52" s="15">
        <v>71.2735925529316</v>
      </c>
      <c r="H52" s="15">
        <v>-21.034110352283278</v>
      </c>
      <c r="I52" s="15">
        <v>71.2735925529316</v>
      </c>
    </row>
    <row r="53" spans="1:9" ht="12.75" thickBot="1">
      <c r="A53" s="16">
        <v>89</v>
      </c>
      <c r="B53" s="16">
        <v>0.6947141316073295</v>
      </c>
      <c r="C53" s="16">
        <v>0.22652366071892222</v>
      </c>
      <c r="D53" s="16">
        <v>3.0668501886403514</v>
      </c>
      <c r="E53" s="16">
        <v>0.013422152759744059</v>
      </c>
      <c r="F53" s="16">
        <v>0.18228161942371257</v>
      </c>
      <c r="G53" s="16">
        <v>1.2071466437909466</v>
      </c>
      <c r="H53" s="16">
        <v>0.18228161942371257</v>
      </c>
      <c r="I53" s="16">
        <v>1.2071466437909466</v>
      </c>
    </row>
    <row r="54" spans="2:9" ht="12">
      <c r="B54"/>
      <c r="C54"/>
      <c r="E54"/>
      <c r="F54"/>
      <c r="G54"/>
      <c r="H54"/>
      <c r="I54"/>
    </row>
    <row r="55" spans="2:9" ht="12">
      <c r="B55"/>
      <c r="C55"/>
      <c r="E55"/>
      <c r="F55"/>
      <c r="G55"/>
      <c r="H55"/>
      <c r="I55"/>
    </row>
    <row r="56" spans="2:9" ht="12">
      <c r="B56"/>
      <c r="C56"/>
      <c r="E56"/>
      <c r="F56"/>
      <c r="G56"/>
      <c r="H56"/>
      <c r="I56"/>
    </row>
    <row r="57" spans="1:9" ht="12">
      <c r="A57" t="s">
        <v>50</v>
      </c>
      <c r="B57"/>
      <c r="C57"/>
      <c r="E57"/>
      <c r="F57" t="s">
        <v>55</v>
      </c>
      <c r="G57"/>
      <c r="H57"/>
      <c r="I57"/>
    </row>
    <row r="58" spans="2:9" ht="12.75" thickBot="1">
      <c r="B58"/>
      <c r="C58"/>
      <c r="E58"/>
      <c r="F58"/>
      <c r="G58"/>
      <c r="H58"/>
      <c r="I58"/>
    </row>
    <row r="59" spans="1:9" ht="12">
      <c r="A59" s="17" t="s">
        <v>51</v>
      </c>
      <c r="B59" s="17" t="s">
        <v>52</v>
      </c>
      <c r="C59" s="17" t="s">
        <v>53</v>
      </c>
      <c r="D59" s="17" t="s">
        <v>54</v>
      </c>
      <c r="E59"/>
      <c r="F59" s="17" t="s">
        <v>56</v>
      </c>
      <c r="G59" s="17">
        <v>94</v>
      </c>
      <c r="H59"/>
      <c r="I59"/>
    </row>
    <row r="60" spans="1:9" ht="12">
      <c r="A60" s="15">
        <v>1</v>
      </c>
      <c r="B60" s="15">
        <v>87.64401294498381</v>
      </c>
      <c r="C60" s="15">
        <v>-2.644012944983814</v>
      </c>
      <c r="D60" s="15">
        <v>-0.47384928866312376</v>
      </c>
      <c r="E60"/>
      <c r="F60" s="15">
        <v>4.545454545454546</v>
      </c>
      <c r="G60" s="15">
        <v>76</v>
      </c>
      <c r="H60"/>
      <c r="I60"/>
    </row>
    <row r="61" spans="1:9" ht="12">
      <c r="A61" s="15">
        <v>2</v>
      </c>
      <c r="B61" s="15">
        <v>85.55987055016183</v>
      </c>
      <c r="C61" s="15">
        <v>3.4401294498381674</v>
      </c>
      <c r="D61" s="15">
        <v>0.6165260634625441</v>
      </c>
      <c r="E61"/>
      <c r="F61" s="15">
        <v>13.636363636363637</v>
      </c>
      <c r="G61" s="15">
        <v>80</v>
      </c>
      <c r="H61"/>
      <c r="I61"/>
    </row>
    <row r="62" spans="1:9" ht="12">
      <c r="A62" s="15">
        <v>3</v>
      </c>
      <c r="B62" s="15">
        <v>91.11758360302046</v>
      </c>
      <c r="C62" s="15">
        <v>-2.1175836030204636</v>
      </c>
      <c r="D62" s="15">
        <v>-0.37950475464940814</v>
      </c>
      <c r="E62"/>
      <c r="F62" s="15">
        <v>22.72727272727273</v>
      </c>
      <c r="G62" s="15">
        <v>81</v>
      </c>
      <c r="H62"/>
      <c r="I62"/>
    </row>
    <row r="63" spans="1:9" ht="12">
      <c r="A63" s="15">
        <v>4</v>
      </c>
      <c r="B63" s="15">
        <v>84.8651564185545</v>
      </c>
      <c r="C63" s="15">
        <v>-3.8651564185545055</v>
      </c>
      <c r="D63" s="15">
        <v>-0.6926976749408357</v>
      </c>
      <c r="E63"/>
      <c r="F63" s="15">
        <v>31.81818181818182</v>
      </c>
      <c r="G63" s="15">
        <v>85</v>
      </c>
      <c r="H63"/>
      <c r="I63"/>
    </row>
    <row r="64" spans="1:9" ht="12">
      <c r="A64" s="15">
        <v>5</v>
      </c>
      <c r="B64" s="15">
        <v>81.39158576051786</v>
      </c>
      <c r="C64" s="15">
        <v>-5.391585760517856</v>
      </c>
      <c r="D64" s="15">
        <v>-0.966258157787973</v>
      </c>
      <c r="E64"/>
      <c r="F64" s="15">
        <v>40.909090909090914</v>
      </c>
      <c r="G64" s="15">
        <v>87</v>
      </c>
      <c r="H64"/>
      <c r="I64"/>
    </row>
    <row r="65" spans="1:9" ht="12">
      <c r="A65" s="15">
        <v>6</v>
      </c>
      <c r="B65" s="15">
        <v>95.98058252427178</v>
      </c>
      <c r="C65" s="15">
        <v>11.019417475728218</v>
      </c>
      <c r="D65" s="15">
        <v>1.974855358504221</v>
      </c>
      <c r="E65"/>
      <c r="F65" s="15">
        <v>50</v>
      </c>
      <c r="G65" s="15">
        <v>88</v>
      </c>
      <c r="H65"/>
      <c r="I65"/>
    </row>
    <row r="66" spans="1:9" ht="12">
      <c r="A66" s="15">
        <v>7</v>
      </c>
      <c r="B66" s="15">
        <v>98.06472491909376</v>
      </c>
      <c r="C66" s="15">
        <v>-9.064724919093763</v>
      </c>
      <c r="D66" s="15">
        <v>-1.6245432772893502</v>
      </c>
      <c r="E66"/>
      <c r="F66" s="15">
        <v>59.09090909090909</v>
      </c>
      <c r="G66" s="15">
        <v>89</v>
      </c>
      <c r="H66"/>
      <c r="I66"/>
    </row>
    <row r="67" spans="1:9" ht="12">
      <c r="A67" s="15">
        <v>8</v>
      </c>
      <c r="B67" s="15">
        <v>82.78101402373252</v>
      </c>
      <c r="C67" s="15">
        <v>4.218985976267476</v>
      </c>
      <c r="D67" s="15">
        <v>0.7561095748516755</v>
      </c>
      <c r="E67"/>
      <c r="F67" s="15">
        <v>68.18181818181819</v>
      </c>
      <c r="G67" s="15">
        <v>89</v>
      </c>
      <c r="H67"/>
      <c r="I67"/>
    </row>
    <row r="68" spans="1:9" ht="12">
      <c r="A68" s="15">
        <v>9</v>
      </c>
      <c r="B68" s="15">
        <v>86.25458468176916</v>
      </c>
      <c r="C68" s="15">
        <v>4.74541531823084</v>
      </c>
      <c r="D68" s="15">
        <v>0.8504541088653937</v>
      </c>
      <c r="E68"/>
      <c r="F68" s="15">
        <v>77.27272727272728</v>
      </c>
      <c r="G68" s="15">
        <v>89</v>
      </c>
      <c r="H68"/>
      <c r="I68"/>
    </row>
    <row r="69" spans="1:9" ht="12">
      <c r="A69" s="15">
        <v>10</v>
      </c>
      <c r="B69" s="15">
        <v>88.33872707659114</v>
      </c>
      <c r="C69" s="15">
        <v>-0.338727076591141</v>
      </c>
      <c r="D69" s="15">
        <v>-0.06070529442685243</v>
      </c>
      <c r="E69"/>
      <c r="F69" s="15">
        <v>86.36363636363637</v>
      </c>
      <c r="G69" s="15">
        <v>91</v>
      </c>
      <c r="H69"/>
      <c r="I69"/>
    </row>
    <row r="70" spans="1:9" ht="12.75" thickBot="1">
      <c r="A70" s="16">
        <v>11</v>
      </c>
      <c r="B70" s="16">
        <v>80.00215749730319</v>
      </c>
      <c r="C70" s="16">
        <v>-0.0021574973031874833</v>
      </c>
      <c r="D70" s="16">
        <v>-0.0003866579262962933</v>
      </c>
      <c r="E70"/>
      <c r="F70" s="16">
        <v>95.45454545454547</v>
      </c>
      <c r="G70" s="16">
        <v>107</v>
      </c>
      <c r="H70"/>
      <c r="I7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3">
      <selection activeCell="J11" sqref="J11"/>
    </sheetView>
  </sheetViews>
  <sheetFormatPr defaultColWidth="9.140625" defaultRowHeight="12.75"/>
  <cols>
    <col min="1" max="1" width="12.00390625" style="0" bestFit="1" customWidth="1"/>
  </cols>
  <sheetData>
    <row r="1" ht="12">
      <c r="A1" s="1" t="s">
        <v>2</v>
      </c>
    </row>
    <row r="4" spans="1:2" ht="12">
      <c r="A4" s="1" t="s">
        <v>0</v>
      </c>
      <c r="B4" s="1" t="s">
        <v>1</v>
      </c>
    </row>
    <row r="5" spans="1:2" ht="12">
      <c r="A5">
        <v>66</v>
      </c>
      <c r="B5">
        <v>72</v>
      </c>
    </row>
    <row r="6" spans="1:2" ht="12">
      <c r="A6">
        <v>64</v>
      </c>
      <c r="B6">
        <v>68</v>
      </c>
    </row>
    <row r="7" spans="1:2" ht="12">
      <c r="A7">
        <v>66</v>
      </c>
      <c r="B7">
        <v>70</v>
      </c>
    </row>
    <row r="8" spans="1:2" ht="12">
      <c r="A8">
        <v>65</v>
      </c>
      <c r="B8">
        <v>68</v>
      </c>
    </row>
    <row r="9" spans="1:2" ht="12">
      <c r="A9">
        <v>70</v>
      </c>
      <c r="B9">
        <v>71</v>
      </c>
    </row>
    <row r="10" spans="1:2" ht="12">
      <c r="A10">
        <v>65</v>
      </c>
      <c r="B10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30">
      <selection activeCell="F47" sqref="F47"/>
    </sheetView>
  </sheetViews>
  <sheetFormatPr defaultColWidth="9.140625" defaultRowHeight="12.75"/>
  <cols>
    <col min="4" max="4" width="9.7109375" style="0" customWidth="1"/>
    <col min="5" max="5" width="9.28125" style="0" customWidth="1"/>
  </cols>
  <sheetData>
    <row r="2" spans="2:3" ht="12">
      <c r="B2" s="1" t="s">
        <v>64</v>
      </c>
      <c r="C2" s="22" t="s">
        <v>65</v>
      </c>
    </row>
    <row r="3" spans="2:3" ht="12">
      <c r="B3">
        <v>126</v>
      </c>
      <c r="C3">
        <v>19</v>
      </c>
    </row>
    <row r="4" spans="2:3" ht="12">
      <c r="B4">
        <v>58</v>
      </c>
      <c r="C4">
        <v>11</v>
      </c>
    </row>
    <row r="5" spans="2:3" ht="12">
      <c r="B5">
        <v>86</v>
      </c>
      <c r="C5">
        <v>20</v>
      </c>
    </row>
    <row r="6" spans="2:3" ht="12">
      <c r="B6">
        <v>20</v>
      </c>
      <c r="C6">
        <v>3</v>
      </c>
    </row>
    <row r="7" spans="2:3" ht="12">
      <c r="B7">
        <v>59</v>
      </c>
      <c r="C7">
        <v>14</v>
      </c>
    </row>
    <row r="8" spans="2:3" ht="12">
      <c r="B8">
        <v>120</v>
      </c>
      <c r="C8">
        <v>30</v>
      </c>
    </row>
    <row r="9" spans="2:3" ht="12">
      <c r="B9">
        <v>14</v>
      </c>
      <c r="C9">
        <v>2</v>
      </c>
    </row>
    <row r="10" spans="2:3" ht="12">
      <c r="B10">
        <v>17</v>
      </c>
      <c r="C10">
        <v>4</v>
      </c>
    </row>
    <row r="11" spans="2:3" ht="12">
      <c r="B11">
        <v>26</v>
      </c>
      <c r="C11">
        <v>2</v>
      </c>
    </row>
    <row r="12" spans="2:3" ht="12">
      <c r="B12" s="1">
        <v>74</v>
      </c>
      <c r="C12" s="1">
        <v>16</v>
      </c>
    </row>
    <row r="13" spans="2:3" ht="12">
      <c r="B13" s="23"/>
      <c r="C13" s="23"/>
    </row>
    <row r="14" spans="1:3" ht="12">
      <c r="A14" t="s">
        <v>25</v>
      </c>
      <c r="B14">
        <f>AVERAGE(B3:B12)</f>
        <v>60</v>
      </c>
      <c r="C14">
        <f>AVERAGE(C3:C12)</f>
        <v>12.1</v>
      </c>
    </row>
    <row r="15" spans="1:3" ht="12">
      <c r="A15" t="s">
        <v>68</v>
      </c>
      <c r="B15" s="2">
        <f>STDEV(B3:B12)</f>
        <v>41.57189221363663</v>
      </c>
      <c r="C15" s="2">
        <f>STDEV(C3:C12)</f>
        <v>9.445163371329853</v>
      </c>
    </row>
    <row r="17" ht="12">
      <c r="B17" t="s">
        <v>26</v>
      </c>
    </row>
    <row r="18" ht="12.75" thickBot="1"/>
    <row r="19" spans="2:3" ht="12">
      <c r="B19" s="18" t="s">
        <v>27</v>
      </c>
      <c r="C19" s="18"/>
    </row>
    <row r="20" spans="2:3" ht="12">
      <c r="B20" s="15" t="s">
        <v>28</v>
      </c>
      <c r="C20" s="15">
        <v>0.9366475845920255</v>
      </c>
    </row>
    <row r="21" spans="2:4" ht="12">
      <c r="B21" s="15" t="s">
        <v>29</v>
      </c>
      <c r="C21" s="15">
        <v>0.8773086977220754</v>
      </c>
      <c r="D21" s="15">
        <v>0.8773086977220754</v>
      </c>
    </row>
    <row r="22" spans="2:3" ht="12">
      <c r="B22" s="15" t="s">
        <v>30</v>
      </c>
      <c r="C22" s="15">
        <v>0.8619722849373348</v>
      </c>
    </row>
    <row r="23" spans="2:3" ht="12">
      <c r="B23" s="15" t="s">
        <v>31</v>
      </c>
      <c r="C23" s="15">
        <v>3.5090747818859893</v>
      </c>
    </row>
    <row r="24" spans="2:3" ht="12.75" thickBot="1">
      <c r="B24" s="16" t="s">
        <v>32</v>
      </c>
      <c r="C24" s="16">
        <v>10</v>
      </c>
    </row>
    <row r="26" ht="12.75" thickBot="1">
      <c r="B26" t="s">
        <v>33</v>
      </c>
    </row>
    <row r="27" spans="2:7" ht="12">
      <c r="B27" s="17"/>
      <c r="C27" s="17" t="s">
        <v>38</v>
      </c>
      <c r="D27" s="17" t="s">
        <v>39</v>
      </c>
      <c r="E27" s="17" t="s">
        <v>40</v>
      </c>
      <c r="F27" s="17" t="s">
        <v>41</v>
      </c>
      <c r="G27" s="17" t="s">
        <v>42</v>
      </c>
    </row>
    <row r="28" spans="2:7" ht="12">
      <c r="B28" s="15" t="s">
        <v>34</v>
      </c>
      <c r="C28" s="15">
        <v>1</v>
      </c>
      <c r="D28" s="15">
        <v>704.3911534010543</v>
      </c>
      <c r="E28" s="15">
        <v>704.3911534010543</v>
      </c>
      <c r="F28" s="15">
        <v>57.20429607860976</v>
      </c>
      <c r="G28" s="15">
        <v>6.525678437311418E-05</v>
      </c>
    </row>
    <row r="29" spans="2:7" ht="12">
      <c r="B29" s="15" t="s">
        <v>35</v>
      </c>
      <c r="C29" s="15">
        <v>8</v>
      </c>
      <c r="D29" s="15">
        <v>98.50884659894561</v>
      </c>
      <c r="E29" s="15">
        <v>12.313605824868201</v>
      </c>
      <c r="F29" s="15"/>
      <c r="G29" s="15"/>
    </row>
    <row r="30" spans="2:7" ht="12.75" thickBot="1">
      <c r="B30" s="16" t="s">
        <v>36</v>
      </c>
      <c r="C30" s="16">
        <v>9</v>
      </c>
      <c r="D30" s="16">
        <v>802.9</v>
      </c>
      <c r="E30" s="16"/>
      <c r="F30" s="16"/>
      <c r="G30" s="16"/>
    </row>
    <row r="31" ht="12.75" thickBot="1"/>
    <row r="32" spans="2:10" ht="12">
      <c r="B32" s="17"/>
      <c r="C32" s="17" t="s">
        <v>43</v>
      </c>
      <c r="D32" s="17" t="s">
        <v>31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</row>
    <row r="33" spans="2:10" ht="12">
      <c r="B33" s="15" t="s">
        <v>37</v>
      </c>
      <c r="C33" s="15">
        <v>-0.6684196991127647</v>
      </c>
      <c r="D33" s="15">
        <v>2.0202390423390924</v>
      </c>
      <c r="E33" s="15">
        <v>-0.33086168770347524</v>
      </c>
      <c r="F33" s="15">
        <v>0.7492483260236056</v>
      </c>
      <c r="G33" s="15">
        <v>-5.327102297523144</v>
      </c>
      <c r="H33" s="15">
        <v>3.990262899297615</v>
      </c>
      <c r="I33" s="15">
        <v>-5.327102297523144</v>
      </c>
      <c r="J33" s="15">
        <v>3.990262899297615</v>
      </c>
    </row>
    <row r="34" spans="2:10" ht="12.75" thickBot="1">
      <c r="B34" s="16" t="s">
        <v>66</v>
      </c>
      <c r="C34" s="16">
        <v>0.21280699498521277</v>
      </c>
      <c r="D34" s="16">
        <v>0.028136597390154585</v>
      </c>
      <c r="E34" s="16">
        <v>7.563352172060333</v>
      </c>
      <c r="F34" s="16">
        <v>6.525678437311418E-05</v>
      </c>
      <c r="G34" s="16">
        <v>0.14792384309432347</v>
      </c>
      <c r="H34" s="16">
        <v>0.27769014687610205</v>
      </c>
      <c r="I34" s="16">
        <v>0.14792384309432347</v>
      </c>
      <c r="J34" s="16">
        <v>0.27769014687610205</v>
      </c>
    </row>
    <row r="38" ht="12">
      <c r="B38" t="s">
        <v>50</v>
      </c>
    </row>
    <row r="39" ht="12.75" thickBot="1"/>
    <row r="40" spans="2:7" ht="12">
      <c r="B40" s="17" t="s">
        <v>51</v>
      </c>
      <c r="C40" s="17" t="s">
        <v>64</v>
      </c>
      <c r="D40" s="17" t="s">
        <v>67</v>
      </c>
      <c r="E40" s="17" t="s">
        <v>69</v>
      </c>
      <c r="F40" s="17" t="s">
        <v>53</v>
      </c>
      <c r="G40" s="17" t="s">
        <v>54</v>
      </c>
    </row>
    <row r="41" spans="2:7" ht="12">
      <c r="B41" s="15">
        <v>1</v>
      </c>
      <c r="C41">
        <v>126</v>
      </c>
      <c r="D41" s="15">
        <v>26.145261669024045</v>
      </c>
      <c r="E41">
        <v>19</v>
      </c>
      <c r="F41" s="15">
        <v>-7.145261669024045</v>
      </c>
      <c r="G41" s="15">
        <v>-2.1597415103264246</v>
      </c>
    </row>
    <row r="42" spans="2:7" ht="12">
      <c r="B42" s="15">
        <v>2</v>
      </c>
      <c r="C42">
        <v>58</v>
      </c>
      <c r="D42" s="15">
        <v>11.674386010029577</v>
      </c>
      <c r="E42">
        <v>11</v>
      </c>
      <c r="F42" s="15">
        <v>-0.6743860100295773</v>
      </c>
      <c r="G42" s="15">
        <v>-0.20384130453311036</v>
      </c>
    </row>
    <row r="43" spans="2:7" ht="12">
      <c r="B43" s="15">
        <v>3</v>
      </c>
      <c r="C43">
        <v>86</v>
      </c>
      <c r="D43" s="15">
        <v>17.632981869615534</v>
      </c>
      <c r="E43">
        <v>20</v>
      </c>
      <c r="F43" s="15">
        <v>2.3670181303844657</v>
      </c>
      <c r="G43" s="15">
        <v>0.7154597758187956</v>
      </c>
    </row>
    <row r="44" spans="2:7" ht="12">
      <c r="B44" s="15">
        <v>4</v>
      </c>
      <c r="C44">
        <v>20</v>
      </c>
      <c r="D44" s="15">
        <v>3.5877202005914905</v>
      </c>
      <c r="E44">
        <v>3</v>
      </c>
      <c r="F44" s="15">
        <v>-0.5877202005914905</v>
      </c>
      <c r="G44" s="15">
        <v>-0.17764551845281676</v>
      </c>
    </row>
    <row r="45" spans="2:7" ht="12">
      <c r="B45" s="15">
        <v>5</v>
      </c>
      <c r="C45">
        <v>59</v>
      </c>
      <c r="D45" s="15">
        <v>11.887193005014788</v>
      </c>
      <c r="E45">
        <v>14</v>
      </c>
      <c r="F45" s="15">
        <v>2.1128069949852115</v>
      </c>
      <c r="G45" s="15">
        <v>0.6386213943933647</v>
      </c>
    </row>
    <row r="46" spans="2:7" ht="12">
      <c r="B46" s="15">
        <v>6</v>
      </c>
      <c r="C46">
        <v>120</v>
      </c>
      <c r="D46" s="15">
        <v>24.868419699112767</v>
      </c>
      <c r="E46">
        <v>30</v>
      </c>
      <c r="F46" s="15">
        <v>5.131580300887233</v>
      </c>
      <c r="G46" s="15">
        <v>1.5510820320892893</v>
      </c>
    </row>
    <row r="47" spans="2:7" ht="12">
      <c r="B47" s="15">
        <v>7</v>
      </c>
      <c r="C47">
        <v>14</v>
      </c>
      <c r="D47" s="15">
        <v>2.3108782306802143</v>
      </c>
      <c r="E47">
        <v>2</v>
      </c>
      <c r="F47" s="15">
        <v>-0.31087823068021425</v>
      </c>
      <c r="G47" s="15">
        <v>-0.0939666943714043</v>
      </c>
    </row>
    <row r="48" spans="2:7" ht="12">
      <c r="B48" s="15">
        <v>8</v>
      </c>
      <c r="C48">
        <v>17</v>
      </c>
      <c r="D48" s="15">
        <v>2.9492992156358526</v>
      </c>
      <c r="E48">
        <v>4</v>
      </c>
      <c r="F48" s="15">
        <v>1.0507007843641474</v>
      </c>
      <c r="G48" s="15">
        <v>0.31758698337967706</v>
      </c>
    </row>
    <row r="49" spans="2:7" ht="12">
      <c r="B49" s="15">
        <v>9</v>
      </c>
      <c r="C49">
        <v>26</v>
      </c>
      <c r="D49" s="15">
        <v>4.864562170502767</v>
      </c>
      <c r="E49">
        <v>2</v>
      </c>
      <c r="F49" s="15">
        <v>-2.864562170502767</v>
      </c>
      <c r="G49" s="15">
        <v>-0.8658484622566127</v>
      </c>
    </row>
    <row r="50" spans="2:7" ht="12.75" thickBot="1">
      <c r="B50" s="16">
        <v>10</v>
      </c>
      <c r="C50" s="1">
        <v>74</v>
      </c>
      <c r="D50" s="16">
        <v>15.07929792979298</v>
      </c>
      <c r="E50" s="1">
        <v>16</v>
      </c>
      <c r="F50" s="16">
        <v>0.9207020702070192</v>
      </c>
      <c r="G50" s="16">
        <v>0.2782933042592372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Ho</dc:creator>
  <cp:keywords/>
  <dc:description/>
  <cp:lastModifiedBy>John A. Dobelman</cp:lastModifiedBy>
  <cp:lastPrinted>2000-02-07T01:22:27Z</cp:lastPrinted>
  <dcterms:created xsi:type="dcterms:W3CDTF">2000-02-06T23:35:25Z</dcterms:created>
  <dcterms:modified xsi:type="dcterms:W3CDTF">2006-10-24T20:04:38Z</dcterms:modified>
  <cp:category/>
  <cp:version/>
  <cp:contentType/>
  <cp:contentStatus/>
</cp:coreProperties>
</file>